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2" activeTab="2"/>
  </bookViews>
  <sheets>
    <sheet name="на  сайт минсоцпол (3)" sheetId="1" state="hidden" r:id="rId1"/>
    <sheet name="на  сайт минсоцпол" sheetId="2" state="hidden" r:id="rId2"/>
    <sheet name="на  сайт минсоц 06.08.2014" sheetId="3" r:id="rId3"/>
  </sheets>
  <definedNames>
    <definedName name="_xlnm.Print_Area" localSheetId="2">'на  сайт минсоц 06.08.2014'!$A$1:$D$8</definedName>
    <definedName name="_xlnm.Print_Area" localSheetId="1">'на  сайт минсоцпол'!$A$1:$T$49</definedName>
    <definedName name="_xlnm.Print_Area" localSheetId="0">'на  сайт минсоцпол (3)'!$A$1:$F$45</definedName>
  </definedNames>
  <calcPr fullCalcOnLoad="1"/>
</workbook>
</file>

<file path=xl/sharedStrings.xml><?xml version="1.0" encoding="utf-8"?>
<sst xmlns="http://schemas.openxmlformats.org/spreadsheetml/2006/main" count="154" uniqueCount="102">
  <si>
    <t>субъект РФ</t>
  </si>
  <si>
    <t>местная</t>
  </si>
  <si>
    <t>средний медицинский персонал</t>
  </si>
  <si>
    <t>2013 год</t>
  </si>
  <si>
    <t>от штатной численности</t>
  </si>
  <si>
    <t>от среднесп. численности</t>
  </si>
  <si>
    <t>социальные работники</t>
  </si>
  <si>
    <t>по ДК</t>
  </si>
  <si>
    <t>факт</t>
  </si>
  <si>
    <t>% исполнения</t>
  </si>
  <si>
    <t>врачи</t>
  </si>
  <si>
    <t>Средняя заработная плата работников, руб.</t>
  </si>
  <si>
    <t>-госслужащие</t>
  </si>
  <si>
    <t xml:space="preserve">1. министерство, всего </t>
  </si>
  <si>
    <t>2. органы управления социальной защиты населения</t>
  </si>
  <si>
    <t>-муниципальные служащие</t>
  </si>
  <si>
    <t>-отделы жилищных субсидий</t>
  </si>
  <si>
    <t>-обслуживающ.персонал</t>
  </si>
  <si>
    <t>-водители, обсл.персонал</t>
  </si>
  <si>
    <t>-государственная должность</t>
  </si>
  <si>
    <t>2014 год</t>
  </si>
  <si>
    <t>отношение ср.месячной зар.платы отдельныхкатегорий  работников к среднемесячной заработной плате работников по субъекту (%)</t>
  </si>
  <si>
    <t xml:space="preserve">педагогические работники, занятые обслуживанием детей-сирот и детей,  оставшихся без попечения родителей  </t>
  </si>
  <si>
    <t>Средняя заработная плата по краю</t>
  </si>
  <si>
    <t>соцработники</t>
  </si>
  <si>
    <t xml:space="preserve">% исполнения за 2 квартал </t>
  </si>
  <si>
    <t>* от реструктуризации сети (6,0 млн. руб.);</t>
  </si>
  <si>
    <t xml:space="preserve">* от оптимизации численности персонала, в том числе административно-управленческого персонала (75,7 млн. руб.); </t>
  </si>
  <si>
    <t>* от оптимизации расходов на содержание учреждений (55,4 млн. руб.)</t>
  </si>
  <si>
    <t>средний медперсонал</t>
  </si>
  <si>
    <t>младшиймедперсонал</t>
  </si>
  <si>
    <t>в т.ч. по Указам</t>
  </si>
  <si>
    <t>прочие категории</t>
  </si>
  <si>
    <r>
      <t xml:space="preserve"> </t>
    </r>
    <r>
      <rPr>
        <sz val="9"/>
        <color indexed="8"/>
        <rFont val="Times New Roman"/>
        <family val="1"/>
      </rPr>
      <t>исходя из ФОТ</t>
    </r>
  </si>
  <si>
    <r>
      <t>факт</t>
    </r>
    <r>
      <rPr>
        <sz val="9"/>
        <color indexed="8"/>
        <rFont val="Times New Roman"/>
        <family val="1"/>
      </rPr>
      <t xml:space="preserve"> 
1 кв.</t>
    </r>
  </si>
  <si>
    <r>
      <t>факт</t>
    </r>
    <r>
      <rPr>
        <sz val="9"/>
        <color indexed="8"/>
        <rFont val="Times New Roman"/>
        <family val="1"/>
      </rPr>
      <t xml:space="preserve"> 
2 кв.</t>
    </r>
  </si>
  <si>
    <r>
      <t xml:space="preserve">ФОТ </t>
    </r>
    <r>
      <rPr>
        <sz val="9"/>
        <color indexed="8"/>
        <rFont val="Times New Roman"/>
        <family val="1"/>
      </rPr>
      <t xml:space="preserve">социальн.работников учреждений социальной защиты с начислением </t>
    </r>
    <r>
      <rPr>
        <sz val="12"/>
        <color indexed="8"/>
        <rFont val="Times New Roman"/>
        <family val="1"/>
      </rPr>
      <t>, тыс. руб.</t>
    </r>
  </si>
  <si>
    <r>
      <t xml:space="preserve">ФОТ  </t>
    </r>
    <r>
      <rPr>
        <sz val="9"/>
        <color indexed="8"/>
        <rFont val="Times New Roman"/>
        <family val="1"/>
      </rPr>
      <t>врачей учреждений социальной защиты с начислением</t>
    </r>
    <r>
      <rPr>
        <sz val="12"/>
        <color indexed="8"/>
        <rFont val="Times New Roman"/>
        <family val="1"/>
      </rPr>
      <t>, тыс. руб.</t>
    </r>
  </si>
  <si>
    <r>
      <t xml:space="preserve">ФОТ  </t>
    </r>
    <r>
      <rPr>
        <sz val="9"/>
        <color indexed="8"/>
        <rFont val="Times New Roman"/>
        <family val="1"/>
      </rPr>
      <t>ср.мед.персонала учреждений социальной защиты с начислением</t>
    </r>
    <r>
      <rPr>
        <sz val="12"/>
        <color indexed="8"/>
        <rFont val="Times New Roman"/>
        <family val="1"/>
      </rPr>
      <t>, тыс. руб.</t>
    </r>
  </si>
  <si>
    <r>
      <t xml:space="preserve">ФОТ  </t>
    </r>
    <r>
      <rPr>
        <sz val="9"/>
        <color indexed="8"/>
        <rFont val="Times New Roman"/>
        <family val="1"/>
      </rPr>
      <t>педагогич.персонала учреждений социальной защиты с начислением</t>
    </r>
    <r>
      <rPr>
        <sz val="12"/>
        <color indexed="8"/>
        <rFont val="Times New Roman"/>
        <family val="1"/>
      </rPr>
      <t>, тыс. руб.</t>
    </r>
  </si>
  <si>
    <r>
      <t xml:space="preserve">В 2014 году </t>
    </r>
    <r>
      <rPr>
        <b/>
        <sz val="13"/>
        <color indexed="8"/>
        <rFont val="Times New Roman"/>
        <family val="1"/>
      </rPr>
      <t>мероприятия по оптимизации</t>
    </r>
    <r>
      <rPr>
        <sz val="13"/>
        <color indexed="8"/>
        <rFont val="Times New Roman"/>
        <family val="1"/>
      </rPr>
      <t xml:space="preserve">  в объеме </t>
    </r>
    <r>
      <rPr>
        <b/>
        <sz val="13"/>
        <color indexed="8"/>
        <rFont val="Times New Roman"/>
        <family val="1"/>
      </rPr>
      <t>137,1 млн, руб</t>
    </r>
    <r>
      <rPr>
        <sz val="13"/>
        <color indexed="8"/>
        <rFont val="Times New Roman"/>
        <family val="1"/>
      </rPr>
      <t>., в том числе:</t>
    </r>
  </si>
  <si>
    <t>муниципальные учреждения социального обслуживания населения</t>
  </si>
  <si>
    <t>3. учреждения социального обслуживания:</t>
  </si>
  <si>
    <t>Средспис, чел. (на 01.01.2014)</t>
  </si>
  <si>
    <t xml:space="preserve">Списоч.числ                    (2 кв. вед. отч)  </t>
  </si>
  <si>
    <t>педагоги, обсл детей-сирот и детей ост. без попечения родителей</t>
  </si>
  <si>
    <t>план по ДК</t>
  </si>
  <si>
    <t>краевые учреждения</t>
  </si>
  <si>
    <t>муниципальные учреждения</t>
  </si>
  <si>
    <t>16857,9</t>
  </si>
  <si>
    <t>Штат. числ, с совмест, чел.             (на 01.07.2014)</t>
  </si>
  <si>
    <t xml:space="preserve">Спис.числ, без внеш совм.                    (1 кв. ЗП-соц)  </t>
  </si>
  <si>
    <t>ИТОГО</t>
  </si>
  <si>
    <t>Дефицит, млн.руб.</t>
  </si>
  <si>
    <t>Всего, в том числе</t>
  </si>
  <si>
    <t>Штатная численность работников отрасли на 2014 год</t>
  </si>
  <si>
    <t>специалист по соц.работе</t>
  </si>
  <si>
    <t>2013 г.</t>
  </si>
  <si>
    <t>Средняя заработная плата 
в среднем по краю (по отрасли)</t>
  </si>
  <si>
    <t>всего, в т.ч.</t>
  </si>
  <si>
    <t>6 682,6 (43%)</t>
  </si>
  <si>
    <t>4 383,6 (27%)</t>
  </si>
  <si>
    <t>190,7 (0,5%)</t>
  </si>
  <si>
    <t>902,6 (5%)</t>
  </si>
  <si>
    <t>1 205,5 (6%)</t>
  </si>
  <si>
    <t>769,0 (4%)</t>
  </si>
  <si>
    <t>9 862,4 (56%)</t>
  </si>
  <si>
    <r>
      <t>Средняя заработная плата социальных работников</t>
    </r>
    <r>
      <rPr>
        <sz val="12"/>
        <color indexed="8"/>
        <rFont val="Times New Roman"/>
        <family val="1"/>
      </rPr>
      <t xml:space="preserve"> (без учета совместителей), без учета федер учр, руб.</t>
    </r>
  </si>
  <si>
    <t>все                        работники</t>
  </si>
  <si>
    <r>
      <rPr>
        <b/>
        <sz val="12"/>
        <color indexed="8"/>
        <rFont val="Times New Roman"/>
        <family val="1"/>
      </rPr>
      <t xml:space="preserve">2014 г.        </t>
    </r>
    <r>
      <rPr>
        <sz val="12"/>
        <color indexed="8"/>
        <rFont val="Times New Roman"/>
        <family val="1"/>
      </rPr>
      <t xml:space="preserve">           (за 6 мес.2014 г)</t>
    </r>
  </si>
  <si>
    <r>
      <rPr>
        <b/>
        <sz val="12"/>
        <color indexed="8"/>
        <rFont val="Times New Roman"/>
        <family val="1"/>
      </rPr>
      <t xml:space="preserve">2014 г. </t>
    </r>
    <r>
      <rPr>
        <sz val="12"/>
        <color indexed="8"/>
        <rFont val="Times New Roman"/>
        <family val="1"/>
      </rPr>
      <t xml:space="preserve">         (за 6 мес.           2014 г)</t>
    </r>
  </si>
  <si>
    <t>краевые учреждения социального обслуживания населения</t>
  </si>
  <si>
    <t>реализация Указа Президента РФ  № 1688</t>
  </si>
  <si>
    <t>исходя из запланированного ФОТ, 
тыс. руб.</t>
  </si>
  <si>
    <t>Средняя заработная плата врачей, руб.</t>
  </si>
  <si>
    <t>Средняя заработная плата среднего медицинского персонала, руб.</t>
  </si>
  <si>
    <t>младший  медицинский  обслуживающий персонал</t>
  </si>
  <si>
    <t>Средняя заработная плата младшего медицинского обслуживающего персонала, руб.</t>
  </si>
  <si>
    <t>реализация Указа Президента                          РФ  № 597</t>
  </si>
  <si>
    <t>факт
за 1 квартал (офиц.               ЗП-соц)</t>
  </si>
  <si>
    <t>факт
за 2 квартал (по пред.данным ведомст. отчетности)</t>
  </si>
  <si>
    <t>Целевой показатель по "дорожной карте"</t>
  </si>
  <si>
    <t>Реализация указов Президента Россиской Федерации                                     в части поэтапного повышения заработной платы отдельных категорий работников в  2014 году</t>
  </si>
  <si>
    <t xml:space="preserve">Педагогические работники, занятые обслуживанием детей-сирот и детей,  оставшихся без попечения родителей  </t>
  </si>
  <si>
    <t>Младший  медицинский  обслуживающий персонал</t>
  </si>
  <si>
    <t>Средний медицинский персонал</t>
  </si>
  <si>
    <t>Врачи</t>
  </si>
  <si>
    <t>Социальные работники</t>
  </si>
  <si>
    <t>Реализация Указа Президента РФ  № 597</t>
  </si>
  <si>
    <t>Факт
за 1 квартал (офиц.               ЗП-соц)</t>
  </si>
  <si>
    <t>Отношение ср.месячной зар.платы отдельныхкатегорий  работников к среднемесячной заработной плате работников по субъекту (%)</t>
  </si>
  <si>
    <r>
      <t>Средняя заработная плата социальных работников,</t>
    </r>
    <r>
      <rPr>
        <sz val="12"/>
        <color indexed="8"/>
        <rFont val="Times New Roman"/>
        <family val="1"/>
      </rPr>
      <t xml:space="preserve"> без учета совместителей (без учета федер учр.), руб.</t>
    </r>
  </si>
  <si>
    <t>Наименование                                                              должностей отдельных категорий работников, поименованных в указах Президента Российской федерации</t>
  </si>
  <si>
    <t>Реализация указов Президента Российской Федерации                                     в части поэтапного повышения заработной платы отдельных категорий работников, работающих в учреждениях социального обслуживания, в  2014 году</t>
  </si>
  <si>
    <t xml:space="preserve">по "дорожной карте" </t>
  </si>
  <si>
    <t>Реализация Указов  Президента РФ  № 597, № 1688</t>
  </si>
  <si>
    <t>Реализация Указов Президента Российской Федерации    в части поэтапного повышения заработной платы отдельных категорий работников, работающих в учреждениях социального обслуживания, в  2014 году</t>
  </si>
  <si>
    <t>Официальные статистические данные по отчету " ЗП-соц",
рублей</t>
  </si>
  <si>
    <t>Отношение среднемесячной  заработной платы отдельных категорий  работников к среднемесячной заработной плате работников по субъекту,
%</t>
  </si>
  <si>
    <t>Средняя заработная плата социальных работников</t>
  </si>
  <si>
    <t>Средняя заработная плата по Красноярскому краю</t>
  </si>
  <si>
    <t>Факт за 3 квартал  2014 год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</si>
</sst>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0.00000"/>
    <numFmt numFmtId="168" formatCode="0.0000"/>
    <numFmt numFmtId="169" formatCode="0.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5"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64" fontId="7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164" fontId="6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right" vertical="center" wrapText="1"/>
    </xf>
    <xf numFmtId="164" fontId="9" fillId="0" borderId="11" xfId="0" applyNumberFormat="1" applyFont="1" applyBorder="1" applyAlignment="1">
      <alignment horizontal="right" vertical="center" wrapText="1"/>
    </xf>
    <xf numFmtId="3" fontId="6" fillId="0" borderId="11" xfId="0" applyNumberFormat="1" applyFont="1" applyBorder="1" applyAlignment="1">
      <alignment horizontal="right" vertical="center" wrapText="1"/>
    </xf>
    <xf numFmtId="3" fontId="9" fillId="0" borderId="11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64" fontId="6" fillId="0" borderId="12" xfId="0" applyNumberFormat="1" applyFont="1" applyFill="1" applyBorder="1" applyAlignment="1">
      <alignment horizontal="right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164" fontId="10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164" fontId="2" fillId="34" borderId="1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33" borderId="0" xfId="0" applyFont="1" applyFill="1" applyBorder="1" applyAlignment="1">
      <alignment horizontal="center" vertical="center" wrapText="1"/>
    </xf>
    <xf numFmtId="164" fontId="2" fillId="33" borderId="0" xfId="0" applyNumberFormat="1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33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5" fontId="2" fillId="33" borderId="0" xfId="0" applyNumberFormat="1" applyFont="1" applyFill="1" applyBorder="1" applyAlignment="1">
      <alignment horizontal="center" vertical="center" wrapText="1"/>
    </xf>
    <xf numFmtId="165" fontId="6" fillId="33" borderId="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wrapText="1"/>
    </xf>
    <xf numFmtId="3" fontId="6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164" fontId="2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164" fontId="2" fillId="0" borderId="18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49" fontId="6" fillId="33" borderId="20" xfId="0" applyNumberFormat="1" applyFont="1" applyFill="1" applyBorder="1" applyAlignment="1">
      <alignment horizontal="left" vertical="center" wrapText="1"/>
    </xf>
    <xf numFmtId="49" fontId="2" fillId="0" borderId="20" xfId="0" applyNumberFormat="1" applyFont="1" applyBorder="1" applyAlignment="1">
      <alignment horizontal="left" vertical="center" wrapText="1"/>
    </xf>
    <xf numFmtId="49" fontId="9" fillId="0" borderId="20" xfId="0" applyNumberFormat="1" applyFont="1" applyBorder="1" applyAlignment="1">
      <alignment horizontal="right" vertical="center" wrapText="1"/>
    </xf>
    <xf numFmtId="0" fontId="6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64" fontId="8" fillId="0" borderId="22" xfId="0" applyNumberFormat="1" applyFont="1" applyFill="1" applyBorder="1" applyAlignment="1">
      <alignment horizontal="center" vertical="center" wrapText="1"/>
    </xf>
    <xf numFmtId="164" fontId="7" fillId="0" borderId="22" xfId="0" applyNumberFormat="1" applyFont="1" applyFill="1" applyBorder="1" applyAlignment="1">
      <alignment horizontal="center" vertical="center" wrapText="1"/>
    </xf>
    <xf numFmtId="164" fontId="7" fillId="0" borderId="23" xfId="0" applyNumberFormat="1" applyFont="1" applyFill="1" applyBorder="1" applyAlignment="1">
      <alignment horizontal="center" vertical="center" wrapText="1"/>
    </xf>
    <xf numFmtId="164" fontId="7" fillId="0" borderId="21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left" wrapText="1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left" vertical="center" wrapText="1"/>
    </xf>
    <xf numFmtId="49" fontId="9" fillId="0" borderId="29" xfId="0" applyNumberFormat="1" applyFont="1" applyBorder="1" applyAlignment="1">
      <alignment horizontal="left" vertical="center" wrapText="1"/>
    </xf>
    <xf numFmtId="49" fontId="9" fillId="0" borderId="11" xfId="0" applyNumberFormat="1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right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 wrapText="1"/>
    </xf>
    <xf numFmtId="164" fontId="2" fillId="33" borderId="0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49" fontId="9" fillId="0" borderId="29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left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164" fontId="14" fillId="33" borderId="10" xfId="0" applyNumberFormat="1" applyFont="1" applyFill="1" applyBorder="1" applyAlignment="1">
      <alignment horizontal="center" vertical="center" wrapText="1"/>
    </xf>
    <xf numFmtId="164" fontId="14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164" fontId="14" fillId="0" borderId="18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64" fontId="15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42"/>
  <sheetViews>
    <sheetView view="pageBreakPreview" zoomScaleSheetLayoutView="100" zoomScalePageLayoutView="0" workbookViewId="0" topLeftCell="A10">
      <selection activeCell="D54" sqref="D54"/>
    </sheetView>
  </sheetViews>
  <sheetFormatPr defaultColWidth="9.140625" defaultRowHeight="15"/>
  <cols>
    <col min="1" max="1" width="4.8515625" style="5" customWidth="1"/>
    <col min="2" max="2" width="33.7109375" style="4" customWidth="1"/>
    <col min="3" max="3" width="13.140625" style="5" customWidth="1"/>
    <col min="4" max="4" width="14.7109375" style="5" customWidth="1"/>
    <col min="5" max="5" width="12.140625" style="5" customWidth="1"/>
    <col min="6" max="6" width="10.140625" style="5" customWidth="1"/>
    <col min="7" max="7" width="9.7109375" style="5" customWidth="1"/>
    <col min="8" max="16384" width="9.140625" style="5" customWidth="1"/>
  </cols>
  <sheetData>
    <row r="1" spans="1:6" ht="86.25" customHeight="1">
      <c r="A1" s="100" t="s">
        <v>93</v>
      </c>
      <c r="B1" s="100"/>
      <c r="C1" s="100"/>
      <c r="D1" s="100"/>
      <c r="E1" s="100"/>
      <c r="F1" s="100"/>
    </row>
    <row r="2" spans="1:6" ht="18.75" customHeight="1">
      <c r="A2" s="37"/>
      <c r="B2" s="37"/>
      <c r="C2" s="37"/>
      <c r="D2" s="37"/>
      <c r="E2" s="37"/>
      <c r="F2" s="37"/>
    </row>
    <row r="3" spans="1:6" ht="25.5" customHeight="1">
      <c r="A3" s="101" t="s">
        <v>88</v>
      </c>
      <c r="B3" s="101"/>
      <c r="C3" s="101"/>
      <c r="D3" s="101"/>
      <c r="E3" s="101"/>
      <c r="F3" s="101"/>
    </row>
    <row r="4" spans="1:6" ht="16.5" customHeight="1" thickBot="1">
      <c r="A4" s="37"/>
      <c r="B4" s="37"/>
      <c r="C4" s="37"/>
      <c r="D4" s="37"/>
      <c r="E4" s="37"/>
      <c r="F4" s="37"/>
    </row>
    <row r="5" spans="1:6" ht="15.75" customHeight="1">
      <c r="A5" s="102" t="s">
        <v>92</v>
      </c>
      <c r="B5" s="103"/>
      <c r="C5" s="106" t="s">
        <v>20</v>
      </c>
      <c r="D5" s="106"/>
      <c r="E5" s="106"/>
      <c r="F5" s="107"/>
    </row>
    <row r="6" spans="1:6" ht="102.75" customHeight="1">
      <c r="A6" s="104"/>
      <c r="B6" s="105"/>
      <c r="C6" s="108" t="s">
        <v>81</v>
      </c>
      <c r="D6" s="108" t="s">
        <v>89</v>
      </c>
      <c r="E6" s="109" t="s">
        <v>90</v>
      </c>
      <c r="F6" s="110"/>
    </row>
    <row r="7" spans="1:6" s="1" customFormat="1" ht="63.75" customHeight="1">
      <c r="A7" s="104"/>
      <c r="B7" s="105"/>
      <c r="C7" s="108"/>
      <c r="D7" s="108"/>
      <c r="E7" s="34" t="s">
        <v>94</v>
      </c>
      <c r="F7" s="80" t="s">
        <v>34</v>
      </c>
    </row>
    <row r="8" spans="1:6" s="1" customFormat="1" ht="22.5" customHeight="1">
      <c r="A8" s="111" t="s">
        <v>23</v>
      </c>
      <c r="B8" s="112"/>
      <c r="C8" s="38">
        <v>34528</v>
      </c>
      <c r="D8" s="38">
        <v>31853</v>
      </c>
      <c r="E8" s="16"/>
      <c r="F8" s="79"/>
    </row>
    <row r="9" spans="1:6" ht="18.75" customHeight="1">
      <c r="A9" s="89" t="s">
        <v>87</v>
      </c>
      <c r="B9" s="90"/>
      <c r="C9" s="90"/>
      <c r="D9" s="90"/>
      <c r="E9" s="90"/>
      <c r="F9" s="91"/>
    </row>
    <row r="10" spans="1:6" ht="66" customHeight="1">
      <c r="A10" s="87" t="s">
        <v>91</v>
      </c>
      <c r="B10" s="88"/>
      <c r="C10" s="19">
        <v>20026</v>
      </c>
      <c r="D10" s="19">
        <v>14932.300548416795</v>
      </c>
      <c r="E10" s="20">
        <v>57.99930491195552</v>
      </c>
      <c r="F10" s="84">
        <v>46.87878864915957</v>
      </c>
    </row>
    <row r="11" spans="1:6" ht="17.25" customHeight="1">
      <c r="A11" s="89" t="s">
        <v>86</v>
      </c>
      <c r="B11" s="90"/>
      <c r="C11" s="90"/>
      <c r="D11" s="90"/>
      <c r="E11" s="90"/>
      <c r="F11" s="91"/>
    </row>
    <row r="12" spans="1:6" ht="42" customHeight="1">
      <c r="A12" s="87" t="s">
        <v>74</v>
      </c>
      <c r="B12" s="88"/>
      <c r="C12" s="19">
        <v>45369.8</v>
      </c>
      <c r="D12" s="19">
        <v>27085.9</v>
      </c>
      <c r="E12" s="20">
        <v>131.4000231696015</v>
      </c>
      <c r="F12" s="84">
        <v>85.03406272564594</v>
      </c>
    </row>
    <row r="13" spans="1:6" ht="18.75" customHeight="1">
      <c r="A13" s="89" t="s">
        <v>85</v>
      </c>
      <c r="B13" s="90"/>
      <c r="C13" s="90"/>
      <c r="D13" s="90"/>
      <c r="E13" s="90"/>
      <c r="F13" s="91"/>
    </row>
    <row r="14" spans="1:6" ht="45.75" customHeight="1">
      <c r="A14" s="87" t="s">
        <v>75</v>
      </c>
      <c r="B14" s="88"/>
      <c r="C14" s="19">
        <v>26310</v>
      </c>
      <c r="D14" s="19">
        <v>21220.580434947336</v>
      </c>
      <c r="E14" s="20">
        <v>76.19902687673772</v>
      </c>
      <c r="F14" s="84">
        <v>66.62035109706255</v>
      </c>
    </row>
    <row r="15" spans="1:6" ht="21.75" customHeight="1">
      <c r="A15" s="89" t="s">
        <v>84</v>
      </c>
      <c r="B15" s="90"/>
      <c r="C15" s="90"/>
      <c r="D15" s="90"/>
      <c r="E15" s="90"/>
      <c r="F15" s="91"/>
    </row>
    <row r="16" spans="1:6" ht="55.5" customHeight="1">
      <c r="A16" s="87" t="s">
        <v>77</v>
      </c>
      <c r="B16" s="88"/>
      <c r="C16" s="19">
        <v>17609</v>
      </c>
      <c r="D16" s="19">
        <v>13151.962914674777</v>
      </c>
      <c r="E16" s="20">
        <v>50.9991890639481</v>
      </c>
      <c r="F16" s="84">
        <v>41.289558015492354</v>
      </c>
    </row>
    <row r="17" spans="1:6" ht="26.25" customHeight="1">
      <c r="A17" s="92" t="s">
        <v>72</v>
      </c>
      <c r="B17" s="93"/>
      <c r="C17" s="93"/>
      <c r="D17" s="93"/>
      <c r="E17" s="93"/>
      <c r="F17" s="94"/>
    </row>
    <row r="18" spans="1:6" ht="36.75" customHeight="1">
      <c r="A18" s="89" t="s">
        <v>83</v>
      </c>
      <c r="B18" s="90"/>
      <c r="C18" s="90"/>
      <c r="D18" s="90"/>
      <c r="E18" s="90"/>
      <c r="F18" s="91"/>
    </row>
    <row r="19" spans="1:6" ht="30" customHeight="1" thickBot="1">
      <c r="A19" s="95" t="s">
        <v>11</v>
      </c>
      <c r="B19" s="96"/>
      <c r="C19" s="81">
        <v>27622</v>
      </c>
      <c r="D19" s="81">
        <v>26418.1</v>
      </c>
      <c r="E19" s="82">
        <v>79.99884151992586</v>
      </c>
      <c r="F19" s="83">
        <v>82.93755690201864</v>
      </c>
    </row>
    <row r="20" spans="3:7" ht="31.5" customHeight="1">
      <c r="C20" s="97"/>
      <c r="D20" s="97"/>
      <c r="E20" s="48"/>
      <c r="F20" s="48"/>
      <c r="G20" s="43"/>
    </row>
    <row r="21" spans="2:7" ht="85.5" customHeight="1" hidden="1">
      <c r="B21" s="76"/>
      <c r="C21" s="73"/>
      <c r="D21" s="51" t="s">
        <v>53</v>
      </c>
      <c r="E21" s="44" t="s">
        <v>44</v>
      </c>
      <c r="F21" s="44" t="s">
        <v>51</v>
      </c>
      <c r="G21" s="44" t="s">
        <v>46</v>
      </c>
    </row>
    <row r="22" spans="2:7" ht="22.5" customHeight="1" hidden="1">
      <c r="B22" s="77" t="s">
        <v>54</v>
      </c>
      <c r="C22" s="73" t="s">
        <v>52</v>
      </c>
      <c r="D22" s="52">
        <f>D23+D29</f>
        <v>708</v>
      </c>
      <c r="E22" s="47">
        <f>E23+E29</f>
        <v>15128</v>
      </c>
      <c r="F22" s="47">
        <f>F23+F29</f>
        <v>15152</v>
      </c>
      <c r="G22" s="45">
        <f>G23+G29</f>
        <v>15128</v>
      </c>
    </row>
    <row r="23" spans="2:7" ht="15.75" customHeight="1" hidden="1">
      <c r="B23" s="77" t="s">
        <v>13</v>
      </c>
      <c r="C23" s="73" t="s">
        <v>31</v>
      </c>
      <c r="D23" s="53">
        <f>D24+D25+D26+D27</f>
        <v>334.2</v>
      </c>
      <c r="E23" s="47">
        <f>E24+E25+E26+E27++E28</f>
        <v>6574</v>
      </c>
      <c r="F23" s="47">
        <f>F24+F25+F26+F27+F28</f>
        <v>6807.799999999999</v>
      </c>
      <c r="G23" s="45">
        <f>G24+G25+G26+G27+G28</f>
        <v>6850.8</v>
      </c>
    </row>
    <row r="24" spans="2:7" ht="15.75" customHeight="1" hidden="1">
      <c r="B24" s="78" t="s">
        <v>19</v>
      </c>
      <c r="C24" s="74" t="s">
        <v>24</v>
      </c>
      <c r="D24" s="48">
        <v>177.9</v>
      </c>
      <c r="E24" s="40">
        <v>4147</v>
      </c>
      <c r="F24" s="40">
        <v>4164</v>
      </c>
      <c r="G24" s="46">
        <v>4140</v>
      </c>
    </row>
    <row r="25" spans="2:7" ht="15.75" customHeight="1" hidden="1">
      <c r="B25" s="78" t="s">
        <v>12</v>
      </c>
      <c r="C25" s="74" t="s">
        <v>10</v>
      </c>
      <c r="D25" s="48">
        <v>27</v>
      </c>
      <c r="E25" s="40">
        <v>78</v>
      </c>
      <c r="F25" s="40">
        <v>97.4</v>
      </c>
      <c r="G25" s="40">
        <v>108.7</v>
      </c>
    </row>
    <row r="26" spans="2:7" ht="19.5" customHeight="1" hidden="1">
      <c r="B26" s="78" t="s">
        <v>17</v>
      </c>
      <c r="C26" s="74" t="s">
        <v>29</v>
      </c>
      <c r="D26" s="48">
        <v>78.4</v>
      </c>
      <c r="E26" s="40">
        <v>754</v>
      </c>
      <c r="F26" s="40">
        <v>946</v>
      </c>
      <c r="G26" s="40">
        <v>918</v>
      </c>
    </row>
    <row r="27" spans="2:7" ht="16.5" customHeight="1" hidden="1">
      <c r="B27" s="75"/>
      <c r="C27" s="74" t="s">
        <v>30</v>
      </c>
      <c r="D27" s="48">
        <v>50.9</v>
      </c>
      <c r="E27" s="40">
        <v>946</v>
      </c>
      <c r="F27" s="40">
        <v>920.4</v>
      </c>
      <c r="G27" s="40">
        <v>934.1</v>
      </c>
    </row>
    <row r="28" spans="2:7" ht="45.75" customHeight="1" hidden="1">
      <c r="B28" s="77" t="s">
        <v>14</v>
      </c>
      <c r="C28" s="74" t="s">
        <v>45</v>
      </c>
      <c r="D28" s="48"/>
      <c r="E28" s="40">
        <v>649</v>
      </c>
      <c r="F28" s="40">
        <v>680</v>
      </c>
      <c r="G28" s="40">
        <v>750</v>
      </c>
    </row>
    <row r="29" spans="2:7" ht="17.25" customHeight="1" hidden="1">
      <c r="B29" s="78" t="s">
        <v>15</v>
      </c>
      <c r="C29" s="73" t="s">
        <v>32</v>
      </c>
      <c r="D29" s="53">
        <v>373.8</v>
      </c>
      <c r="E29" s="47">
        <v>8554</v>
      </c>
      <c r="F29" s="47">
        <v>8344.2</v>
      </c>
      <c r="G29" s="47">
        <v>8277.2</v>
      </c>
    </row>
    <row r="30" spans="2:7" ht="18" customHeight="1" hidden="1">
      <c r="B30" s="78" t="s">
        <v>16</v>
      </c>
      <c r="C30" s="98" t="s">
        <v>40</v>
      </c>
      <c r="D30" s="98"/>
      <c r="E30" s="98"/>
      <c r="F30" s="98"/>
      <c r="G30" s="48"/>
    </row>
    <row r="31" spans="2:7" ht="20.25" customHeight="1" hidden="1">
      <c r="B31" s="78" t="s">
        <v>18</v>
      </c>
      <c r="C31" s="99" t="s">
        <v>26</v>
      </c>
      <c r="D31" s="99"/>
      <c r="E31" s="99"/>
      <c r="F31" s="99"/>
      <c r="G31" s="48"/>
    </row>
    <row r="32" spans="2:7" ht="18.75" customHeight="1" hidden="1">
      <c r="B32" s="72" t="s">
        <v>42</v>
      </c>
      <c r="C32" s="54"/>
      <c r="D32" s="54"/>
      <c r="E32" s="54"/>
      <c r="F32" s="54"/>
      <c r="G32" s="48"/>
    </row>
    <row r="33" spans="2:7" ht="33" customHeight="1" hidden="1">
      <c r="B33" s="77" t="s">
        <v>41</v>
      </c>
      <c r="C33" s="99" t="s">
        <v>27</v>
      </c>
      <c r="D33" s="99"/>
      <c r="E33" s="99"/>
      <c r="F33" s="99"/>
      <c r="G33" s="48"/>
    </row>
    <row r="34" spans="2:7" ht="32.25" customHeight="1" hidden="1">
      <c r="B34" s="77" t="s">
        <v>71</v>
      </c>
      <c r="C34" s="99" t="s">
        <v>28</v>
      </c>
      <c r="D34" s="99"/>
      <c r="E34" s="99"/>
      <c r="F34" s="99"/>
      <c r="G34" s="48"/>
    </row>
    <row r="35" spans="2:7" ht="15.75" hidden="1">
      <c r="B35" s="6"/>
      <c r="C35" s="48"/>
      <c r="D35" s="48"/>
      <c r="E35" s="48"/>
      <c r="F35" s="48"/>
      <c r="G35" s="48"/>
    </row>
    <row r="36" spans="2:7" ht="15.75" customHeight="1" hidden="1">
      <c r="B36" s="6"/>
      <c r="C36" s="48"/>
      <c r="D36" s="48"/>
      <c r="E36" s="48"/>
      <c r="F36" s="48"/>
      <c r="G36" s="48"/>
    </row>
    <row r="37" spans="2:7" ht="30.75" customHeight="1" hidden="1">
      <c r="B37" s="85" t="s">
        <v>58</v>
      </c>
      <c r="C37" s="71" t="s">
        <v>24</v>
      </c>
      <c r="D37" s="48"/>
      <c r="E37" s="48"/>
      <c r="F37" s="48"/>
      <c r="G37" s="48"/>
    </row>
    <row r="38" spans="2:7" ht="45.75" customHeight="1" hidden="1">
      <c r="B38" s="86"/>
      <c r="C38" s="55" t="s">
        <v>57</v>
      </c>
      <c r="D38" s="48"/>
      <c r="E38" s="48"/>
      <c r="F38" s="48"/>
      <c r="G38" s="48"/>
    </row>
    <row r="39" spans="2:7" ht="15.75" customHeight="1" hidden="1">
      <c r="B39" s="31" t="s">
        <v>59</v>
      </c>
      <c r="C39" s="56">
        <v>14171</v>
      </c>
      <c r="D39" s="48"/>
      <c r="E39" s="48"/>
      <c r="F39" s="48"/>
      <c r="G39" s="48"/>
    </row>
    <row r="40" spans="2:7" ht="15.75" customHeight="1" hidden="1">
      <c r="B40" s="29" t="s">
        <v>47</v>
      </c>
      <c r="C40" s="56">
        <v>15350</v>
      </c>
      <c r="D40" s="48"/>
      <c r="E40" s="48"/>
      <c r="F40" s="48"/>
      <c r="G40" s="48"/>
    </row>
    <row r="41" spans="2:7" ht="15.75" customHeight="1" hidden="1">
      <c r="B41" s="29" t="s">
        <v>48</v>
      </c>
      <c r="C41" s="56">
        <v>13927</v>
      </c>
      <c r="D41" s="48"/>
      <c r="E41" s="48"/>
      <c r="F41" s="48"/>
      <c r="G41" s="48"/>
    </row>
    <row r="42" spans="3:7" ht="15.75">
      <c r="C42" s="48"/>
      <c r="D42" s="48"/>
      <c r="E42" s="48"/>
      <c r="F42" s="48"/>
      <c r="G42" s="48"/>
    </row>
  </sheetData>
  <sheetProtection/>
  <mergeCells count="25">
    <mergeCell ref="A8:B8"/>
    <mergeCell ref="A1:F1"/>
    <mergeCell ref="A3:F3"/>
    <mergeCell ref="A5:B7"/>
    <mergeCell ref="C5:F5"/>
    <mergeCell ref="C6:C7"/>
    <mergeCell ref="D6:D7"/>
    <mergeCell ref="E6:F6"/>
    <mergeCell ref="A9:F9"/>
    <mergeCell ref="A10:B10"/>
    <mergeCell ref="A11:F11"/>
    <mergeCell ref="C34:F34"/>
    <mergeCell ref="C33:F33"/>
    <mergeCell ref="A12:B12"/>
    <mergeCell ref="A13:F13"/>
    <mergeCell ref="B37:B38"/>
    <mergeCell ref="A14:B14"/>
    <mergeCell ref="A15:F15"/>
    <mergeCell ref="A16:B16"/>
    <mergeCell ref="A17:F17"/>
    <mergeCell ref="A18:F18"/>
    <mergeCell ref="A19:B19"/>
    <mergeCell ref="C20:D20"/>
    <mergeCell ref="C30:F30"/>
    <mergeCell ref="C31:F31"/>
  </mergeCells>
  <printOptions/>
  <pageMargins left="0.6692913385826772" right="0.2362204724409449" top="0.3937007874015748" bottom="0" header="0.7874015748031497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U46"/>
  <sheetViews>
    <sheetView view="pageBreakPreview" zoomScaleSheetLayoutView="100" zoomScalePageLayoutView="0" workbookViewId="0" topLeftCell="A1">
      <selection activeCell="Z11" sqref="Z11"/>
    </sheetView>
  </sheetViews>
  <sheetFormatPr defaultColWidth="9.140625" defaultRowHeight="15"/>
  <cols>
    <col min="1" max="1" width="4.8515625" style="5" customWidth="1"/>
    <col min="2" max="2" width="36.00390625" style="4" customWidth="1"/>
    <col min="3" max="3" width="13.140625" style="5" hidden="1" customWidth="1"/>
    <col min="4" max="4" width="4.7109375" style="5" hidden="1" customWidth="1"/>
    <col min="5" max="5" width="14.7109375" style="3" hidden="1" customWidth="1"/>
    <col min="6" max="6" width="13.28125" style="3" hidden="1" customWidth="1"/>
    <col min="7" max="7" width="16.28125" style="3" hidden="1" customWidth="1"/>
    <col min="8" max="8" width="17.140625" style="3" hidden="1" customWidth="1"/>
    <col min="9" max="9" width="10.421875" style="3" hidden="1" customWidth="1"/>
    <col min="10" max="10" width="7.140625" style="3" hidden="1" customWidth="1"/>
    <col min="11" max="11" width="7.140625" style="5" hidden="1" customWidth="1"/>
    <col min="12" max="12" width="13.140625" style="5" customWidth="1"/>
    <col min="13" max="13" width="16.421875" style="5" hidden="1" customWidth="1"/>
    <col min="14" max="14" width="14.7109375" style="5" customWidth="1"/>
    <col min="15" max="15" width="14.140625" style="5" hidden="1" customWidth="1"/>
    <col min="16" max="16" width="8.8515625" style="5" hidden="1" customWidth="1"/>
    <col min="17" max="17" width="9.140625" style="5" customWidth="1"/>
    <col min="18" max="18" width="1.7109375" style="5" hidden="1" customWidth="1"/>
    <col min="19" max="19" width="10.140625" style="5" customWidth="1"/>
    <col min="20" max="20" width="6.28125" style="5" hidden="1" customWidth="1"/>
    <col min="21" max="21" width="9.7109375" style="5" customWidth="1"/>
    <col min="22" max="16384" width="9.140625" style="5" customWidth="1"/>
  </cols>
  <sheetData>
    <row r="1" spans="1:19" ht="72.75" customHeight="1">
      <c r="A1" s="100" t="s">
        <v>82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ht="25.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1:20" ht="15.75" customHeight="1">
      <c r="A3" s="105" t="s">
        <v>78</v>
      </c>
      <c r="B3" s="105"/>
      <c r="C3" s="147" t="s">
        <v>3</v>
      </c>
      <c r="D3" s="147"/>
      <c r="E3" s="147"/>
      <c r="F3" s="147"/>
      <c r="G3" s="147"/>
      <c r="H3" s="147"/>
      <c r="I3" s="147"/>
      <c r="J3" s="147"/>
      <c r="K3" s="147"/>
      <c r="L3" s="148" t="s">
        <v>20</v>
      </c>
      <c r="M3" s="148"/>
      <c r="N3" s="148"/>
      <c r="O3" s="148"/>
      <c r="P3" s="148"/>
      <c r="Q3" s="148"/>
      <c r="R3" s="148"/>
      <c r="S3" s="148"/>
      <c r="T3" s="148"/>
    </row>
    <row r="4" spans="1:20" ht="70.5" customHeight="1">
      <c r="A4" s="105"/>
      <c r="B4" s="105"/>
      <c r="C4" s="36"/>
      <c r="D4" s="36"/>
      <c r="E4" s="119" t="s">
        <v>7</v>
      </c>
      <c r="F4" s="119" t="s">
        <v>8</v>
      </c>
      <c r="G4" s="36"/>
      <c r="H4" s="36"/>
      <c r="I4" s="149" t="s">
        <v>9</v>
      </c>
      <c r="J4" s="109" t="s">
        <v>21</v>
      </c>
      <c r="K4" s="109"/>
      <c r="L4" s="108" t="s">
        <v>81</v>
      </c>
      <c r="M4" s="149" t="s">
        <v>73</v>
      </c>
      <c r="N4" s="108" t="s">
        <v>79</v>
      </c>
      <c r="O4" s="108" t="s">
        <v>80</v>
      </c>
      <c r="P4" s="149" t="s">
        <v>25</v>
      </c>
      <c r="Q4" s="109" t="s">
        <v>21</v>
      </c>
      <c r="R4" s="109"/>
      <c r="S4" s="109"/>
      <c r="T4" s="109"/>
    </row>
    <row r="5" spans="1:20" s="1" customFormat="1" ht="51" customHeight="1">
      <c r="A5" s="105"/>
      <c r="B5" s="105"/>
      <c r="C5" s="16" t="s">
        <v>0</v>
      </c>
      <c r="D5" s="16" t="s">
        <v>1</v>
      </c>
      <c r="E5" s="119"/>
      <c r="F5" s="119"/>
      <c r="G5" s="38" t="s">
        <v>4</v>
      </c>
      <c r="H5" s="38" t="s">
        <v>5</v>
      </c>
      <c r="I5" s="149"/>
      <c r="J5" s="38" t="s">
        <v>7</v>
      </c>
      <c r="K5" s="16" t="s">
        <v>8</v>
      </c>
      <c r="L5" s="108"/>
      <c r="M5" s="149"/>
      <c r="N5" s="108"/>
      <c r="O5" s="108"/>
      <c r="P5" s="149"/>
      <c r="Q5" s="38" t="s">
        <v>7</v>
      </c>
      <c r="R5" s="38" t="s">
        <v>33</v>
      </c>
      <c r="S5" s="16" t="s">
        <v>34</v>
      </c>
      <c r="T5" s="16" t="s">
        <v>35</v>
      </c>
    </row>
    <row r="6" spans="1:20" s="1" customFormat="1" ht="22.5" customHeight="1">
      <c r="A6" s="112" t="s">
        <v>23</v>
      </c>
      <c r="B6" s="150"/>
      <c r="C6" s="17"/>
      <c r="D6" s="17"/>
      <c r="E6" s="38">
        <v>31593</v>
      </c>
      <c r="F6" s="38">
        <v>31593</v>
      </c>
      <c r="G6" s="38"/>
      <c r="H6" s="38"/>
      <c r="I6" s="38"/>
      <c r="J6" s="38"/>
      <c r="K6" s="16"/>
      <c r="L6" s="38">
        <v>34528</v>
      </c>
      <c r="M6" s="38"/>
      <c r="N6" s="38">
        <v>31853</v>
      </c>
      <c r="O6" s="38">
        <v>33146.5</v>
      </c>
      <c r="P6" s="16"/>
      <c r="Q6" s="16"/>
      <c r="R6" s="16"/>
      <c r="S6" s="16"/>
      <c r="T6" s="16"/>
    </row>
    <row r="7" spans="1:20" ht="18.75" customHeight="1">
      <c r="A7" s="142" t="s">
        <v>6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4"/>
    </row>
    <row r="8" spans="1:20" ht="63">
      <c r="A8" s="12">
        <v>2</v>
      </c>
      <c r="B8" s="14" t="s">
        <v>67</v>
      </c>
      <c r="C8" s="15">
        <v>14168.3</v>
      </c>
      <c r="D8" s="15">
        <v>17659.1</v>
      </c>
      <c r="E8" s="19">
        <v>15006.675</v>
      </c>
      <c r="F8" s="19">
        <v>14171</v>
      </c>
      <c r="G8" s="19">
        <v>2997.564429376173</v>
      </c>
      <c r="H8" s="19">
        <v>3792.5160023658705</v>
      </c>
      <c r="I8" s="20">
        <v>94.43131139976045</v>
      </c>
      <c r="J8" s="20">
        <v>47.5</v>
      </c>
      <c r="K8" s="20">
        <v>44.85487291488621</v>
      </c>
      <c r="L8" s="19">
        <v>20026</v>
      </c>
      <c r="M8" s="19">
        <v>17274.9</v>
      </c>
      <c r="N8" s="19">
        <v>14932.300548416795</v>
      </c>
      <c r="O8" s="19">
        <v>15694.3</v>
      </c>
      <c r="P8" s="20">
        <v>78.36961949465694</v>
      </c>
      <c r="Q8" s="20">
        <v>57.99930491195552</v>
      </c>
      <c r="R8" s="20">
        <v>50.03156858202039</v>
      </c>
      <c r="S8" s="20">
        <v>46.87878864915957</v>
      </c>
      <c r="T8" s="26">
        <v>47.348287149472796</v>
      </c>
    </row>
    <row r="9" spans="1:20" ht="46.5" customHeight="1" hidden="1">
      <c r="A9" s="12">
        <v>3</v>
      </c>
      <c r="B9" s="8" t="s">
        <v>36</v>
      </c>
      <c r="C9" s="18">
        <v>944100</v>
      </c>
      <c r="D9" s="18" t="e">
        <f>D8*#REF!*12/1000</f>
        <v>#REF!</v>
      </c>
      <c r="E9" s="13">
        <v>15006.675</v>
      </c>
      <c r="F9" s="2">
        <v>14171</v>
      </c>
      <c r="G9" s="2">
        <v>2997.564429376173</v>
      </c>
      <c r="H9" s="2">
        <v>3792.5160023658705</v>
      </c>
      <c r="I9" s="2">
        <v>94.43131139976045</v>
      </c>
      <c r="J9" s="2">
        <v>47.5</v>
      </c>
      <c r="K9" s="9">
        <v>44.85487291488621</v>
      </c>
      <c r="L9" s="2">
        <v>20026</v>
      </c>
      <c r="M9" s="2">
        <v>17274.9</v>
      </c>
      <c r="N9" s="2">
        <v>14932.300548416795</v>
      </c>
      <c r="O9" s="2">
        <v>15694.3</v>
      </c>
      <c r="P9" s="36">
        <v>78.36961949465694</v>
      </c>
      <c r="Q9" s="36">
        <v>57.99930491195552</v>
      </c>
      <c r="R9" s="36">
        <v>50.03156858202039</v>
      </c>
      <c r="S9" s="36">
        <v>46.87878864915957</v>
      </c>
      <c r="T9" s="36">
        <v>47.348287149472796</v>
      </c>
    </row>
    <row r="10" spans="1:20" ht="17.25" customHeight="1">
      <c r="A10" s="142" t="s">
        <v>10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4"/>
    </row>
    <row r="11" spans="1:20" ht="42" customHeight="1">
      <c r="A11" s="9">
        <v>2</v>
      </c>
      <c r="B11" s="10" t="s">
        <v>74</v>
      </c>
      <c r="C11" s="11">
        <v>28253.1</v>
      </c>
      <c r="D11" s="11">
        <v>20290.6</v>
      </c>
      <c r="E11" s="19">
        <v>40976.121</v>
      </c>
      <c r="F11" s="19">
        <v>25139.9</v>
      </c>
      <c r="G11" s="19">
        <v>19989.283238989174</v>
      </c>
      <c r="H11" s="19">
        <v>25479.29764969747</v>
      </c>
      <c r="I11" s="20">
        <v>61.352561898184554</v>
      </c>
      <c r="J11" s="20">
        <v>129.7</v>
      </c>
      <c r="K11" s="20">
        <v>79.57427278194538</v>
      </c>
      <c r="L11" s="19">
        <v>45369.8</v>
      </c>
      <c r="M11" s="19">
        <v>29499.6</v>
      </c>
      <c r="N11" s="19">
        <v>27085.9</v>
      </c>
      <c r="O11" s="19">
        <v>33551.3</v>
      </c>
      <c r="P11" s="20">
        <v>73.95073374799978</v>
      </c>
      <c r="Q11" s="20">
        <v>131.4000231696015</v>
      </c>
      <c r="R11" s="20">
        <v>85.4367469879518</v>
      </c>
      <c r="S11" s="20">
        <v>85.03406272564594</v>
      </c>
      <c r="T11" s="26">
        <v>101.22124507866592</v>
      </c>
    </row>
    <row r="12" spans="1:20" ht="36.75" customHeight="1" hidden="1">
      <c r="A12" s="9">
        <v>3</v>
      </c>
      <c r="B12" s="8" t="s">
        <v>37</v>
      </c>
      <c r="C12" s="2" t="e">
        <f>C11*#REF!*12/1000</f>
        <v>#REF!</v>
      </c>
      <c r="D12" s="2" t="e">
        <f>D11*#REF!*12/1000</f>
        <v>#REF!</v>
      </c>
      <c r="E12" s="2"/>
      <c r="F12" s="2" t="e">
        <f>#REF!*F11*12/1000*1.302</f>
        <v>#REF!</v>
      </c>
      <c r="G12" s="2">
        <f>56528.5736/1.302</f>
        <v>43416.72319508449</v>
      </c>
      <c r="H12" s="2">
        <f>56528.5736/1.302</f>
        <v>43416.72319508449</v>
      </c>
      <c r="I12" s="2"/>
      <c r="J12" s="2"/>
      <c r="K12" s="9"/>
      <c r="L12" s="2" t="e">
        <f>#REF!*L11*12/1000*1.302</f>
        <v>#REF!</v>
      </c>
      <c r="M12" s="2" t="e">
        <f>#REF!*M11*12/1000*1.302</f>
        <v>#REF!</v>
      </c>
      <c r="N12" s="2" t="e">
        <f>N11*#REF!*3/1000*1.302</f>
        <v>#REF!</v>
      </c>
      <c r="O12" s="2" t="e">
        <f>#REF!*O11*3/1000*1.302</f>
        <v>#REF!</v>
      </c>
      <c r="P12" s="36"/>
      <c r="Q12" s="36"/>
      <c r="R12" s="36"/>
      <c r="S12" s="36"/>
      <c r="T12" s="36"/>
    </row>
    <row r="13" spans="1:20" ht="18.75" customHeight="1">
      <c r="A13" s="142" t="s">
        <v>2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4"/>
    </row>
    <row r="14" spans="1:20" ht="54" customHeight="1">
      <c r="A14" s="9">
        <v>2</v>
      </c>
      <c r="B14" s="10" t="s">
        <v>75</v>
      </c>
      <c r="C14" s="11">
        <v>19351.7</v>
      </c>
      <c r="D14" s="11">
        <v>18460</v>
      </c>
      <c r="E14" s="19">
        <v>23884.307999999997</v>
      </c>
      <c r="F14" s="19">
        <v>19089.4</v>
      </c>
      <c r="G14" s="19">
        <v>17545.576558083572</v>
      </c>
      <c r="H14" s="19">
        <v>19686.35759724597</v>
      </c>
      <c r="I14" s="20">
        <v>79.92444244145572</v>
      </c>
      <c r="J14" s="20">
        <v>75.6</v>
      </c>
      <c r="K14" s="20">
        <v>60.42287848574052</v>
      </c>
      <c r="L14" s="19">
        <v>26310</v>
      </c>
      <c r="M14" s="19">
        <v>20846.7</v>
      </c>
      <c r="N14" s="19">
        <v>21220.580434947336</v>
      </c>
      <c r="O14" s="19">
        <v>21836.7</v>
      </c>
      <c r="P14" s="20">
        <v>82.99771949828963</v>
      </c>
      <c r="Q14" s="20">
        <v>76.19902687673772</v>
      </c>
      <c r="R14" s="20">
        <v>60.37621640407785</v>
      </c>
      <c r="S14" s="20">
        <v>66.62035109706255</v>
      </c>
      <c r="T14" s="26">
        <v>65.87935377792527</v>
      </c>
    </row>
    <row r="15" spans="1:20" ht="54.75" customHeight="1" hidden="1">
      <c r="A15" s="9">
        <v>3</v>
      </c>
      <c r="B15" s="8" t="s">
        <v>38</v>
      </c>
      <c r="C15" s="2" t="e">
        <f>C14*#REF!*12/1000</f>
        <v>#REF!</v>
      </c>
      <c r="D15" s="2" t="e">
        <f>D14*#REF!*12/1000</f>
        <v>#REF!</v>
      </c>
      <c r="E15" s="2"/>
      <c r="F15" s="2" t="e">
        <f>#REF!*F14*12/1000*1.302</f>
        <v>#REF!</v>
      </c>
      <c r="G15" s="2">
        <f>244525.822624/1.302</f>
        <v>187807.85147772657</v>
      </c>
      <c r="H15" s="2">
        <f>244525.822624/1.302</f>
        <v>187807.85147772657</v>
      </c>
      <c r="I15" s="2"/>
      <c r="J15" s="2"/>
      <c r="K15" s="9"/>
      <c r="L15" s="2" t="e">
        <f>#REF!*L14*12/1000*1.302</f>
        <v>#REF!</v>
      </c>
      <c r="M15" s="2" t="e">
        <f>#REF!*M14*12/1000*1.302</f>
        <v>#REF!</v>
      </c>
      <c r="N15" s="39" t="e">
        <f>#REF!*N14*3/1000*1.302</f>
        <v>#REF!</v>
      </c>
      <c r="O15" s="2" t="e">
        <f>#REF!*O14*3/1000*1.302</f>
        <v>#REF!</v>
      </c>
      <c r="P15" s="36"/>
      <c r="Q15" s="36"/>
      <c r="R15" s="36"/>
      <c r="S15" s="36"/>
      <c r="T15" s="36"/>
    </row>
    <row r="16" spans="1:20" ht="21.75" customHeight="1">
      <c r="A16" s="142" t="s">
        <v>76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4"/>
    </row>
    <row r="17" spans="1:20" ht="72" customHeight="1">
      <c r="A17" s="9">
        <v>2</v>
      </c>
      <c r="B17" s="10" t="s">
        <v>77</v>
      </c>
      <c r="C17" s="11">
        <v>12296.9</v>
      </c>
      <c r="D17" s="11">
        <v>17659.1</v>
      </c>
      <c r="E17" s="19">
        <v>15828.093</v>
      </c>
      <c r="F17" s="19">
        <v>12845.7</v>
      </c>
      <c r="G17" s="19">
        <v>12966.573562394819</v>
      </c>
      <c r="H17" s="19">
        <v>16405.297997704973</v>
      </c>
      <c r="I17" s="19">
        <v>81.15759744398773</v>
      </c>
      <c r="J17" s="19">
        <v>50.1</v>
      </c>
      <c r="K17" s="19">
        <v>40.65995631943785</v>
      </c>
      <c r="L17" s="19">
        <v>17609</v>
      </c>
      <c r="M17" s="19">
        <v>14121.9</v>
      </c>
      <c r="N17" s="19">
        <v>13151.962914674777</v>
      </c>
      <c r="O17" s="19">
        <v>13118.1</v>
      </c>
      <c r="P17" s="20">
        <v>74.49656425691408</v>
      </c>
      <c r="Q17" s="20">
        <v>50.9991890639481</v>
      </c>
      <c r="R17" s="20">
        <v>40.89984939759036</v>
      </c>
      <c r="S17" s="20">
        <v>41.289558015492354</v>
      </c>
      <c r="T17" s="26">
        <v>39.576124176006516</v>
      </c>
    </row>
    <row r="18" spans="1:20" ht="18.75" customHeight="1" hidden="1">
      <c r="A18" s="63"/>
      <c r="B18" s="64"/>
      <c r="C18" s="65"/>
      <c r="D18" s="65"/>
      <c r="E18" s="65"/>
      <c r="F18" s="65"/>
      <c r="G18" s="65"/>
      <c r="H18" s="65"/>
      <c r="I18" s="65"/>
      <c r="J18" s="65"/>
      <c r="K18" s="66"/>
      <c r="L18" s="65"/>
      <c r="M18" s="65"/>
      <c r="N18" s="65"/>
      <c r="O18" s="65"/>
      <c r="P18" s="67"/>
      <c r="Q18" s="67"/>
      <c r="R18" s="67"/>
      <c r="S18" s="67"/>
      <c r="T18" s="68"/>
    </row>
    <row r="19" spans="1:15" s="48" customFormat="1" ht="16.5" customHeight="1" hidden="1">
      <c r="A19" s="69"/>
      <c r="B19" s="70"/>
      <c r="C19" s="46"/>
      <c r="D19" s="46"/>
      <c r="E19" s="46"/>
      <c r="F19" s="46"/>
      <c r="G19" s="46"/>
      <c r="H19" s="46"/>
      <c r="I19" s="46"/>
      <c r="J19" s="46"/>
      <c r="K19" s="69"/>
      <c r="L19" s="46"/>
      <c r="M19" s="46"/>
      <c r="N19" s="46"/>
      <c r="O19" s="46"/>
    </row>
    <row r="20" spans="1:20" ht="45.75" customHeight="1">
      <c r="A20" s="57"/>
      <c r="B20" s="58" t="s">
        <v>72</v>
      </c>
      <c r="C20" s="59"/>
      <c r="D20" s="59"/>
      <c r="E20" s="59"/>
      <c r="F20" s="59"/>
      <c r="G20" s="59"/>
      <c r="H20" s="59"/>
      <c r="I20" s="59"/>
      <c r="J20" s="59"/>
      <c r="K20" s="60"/>
      <c r="L20" s="59"/>
      <c r="M20" s="59"/>
      <c r="N20" s="59"/>
      <c r="O20" s="59"/>
      <c r="P20" s="61"/>
      <c r="Q20" s="61"/>
      <c r="R20" s="61"/>
      <c r="S20" s="61"/>
      <c r="T20" s="62"/>
    </row>
    <row r="21" spans="1:20" ht="36.75" customHeight="1">
      <c r="A21" s="142" t="s">
        <v>22</v>
      </c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4"/>
    </row>
    <row r="22" spans="1:20" ht="31.5">
      <c r="A22" s="9">
        <v>2</v>
      </c>
      <c r="B22" s="10" t="s">
        <v>11</v>
      </c>
      <c r="C22" s="11">
        <v>14168.3</v>
      </c>
      <c r="D22" s="11">
        <v>17659.1</v>
      </c>
      <c r="E22" s="19">
        <v>26762.2</v>
      </c>
      <c r="F22" s="19">
        <v>26762.2</v>
      </c>
      <c r="G22" s="19">
        <v>10612.724209477823</v>
      </c>
      <c r="H22" s="19">
        <v>13427.209770272257</v>
      </c>
      <c r="I22" s="19">
        <v>100</v>
      </c>
      <c r="J22" s="19">
        <v>84.7092710410534</v>
      </c>
      <c r="K22" s="19">
        <v>84.7092710410534</v>
      </c>
      <c r="L22" s="19">
        <v>27622</v>
      </c>
      <c r="M22" s="19">
        <v>26762.2</v>
      </c>
      <c r="N22" s="19">
        <v>26418.1</v>
      </c>
      <c r="O22" s="19">
        <v>28334.3</v>
      </c>
      <c r="P22" s="20">
        <v>102.57874158279631</v>
      </c>
      <c r="Q22" s="20">
        <v>79.99884151992586</v>
      </c>
      <c r="R22" s="20">
        <v>77.50868860055607</v>
      </c>
      <c r="S22" s="20">
        <v>82.93755690201864</v>
      </c>
      <c r="T22" s="20">
        <v>85.48202675998974</v>
      </c>
    </row>
    <row r="23" spans="1:20" ht="47.25" customHeight="1" hidden="1">
      <c r="A23" s="9">
        <v>3</v>
      </c>
      <c r="B23" s="8" t="s">
        <v>39</v>
      </c>
      <c r="C23" s="2">
        <v>944100</v>
      </c>
      <c r="D23" s="2" t="e">
        <f>D22*#REF!*12/1000</f>
        <v>#REF!</v>
      </c>
      <c r="E23" s="2"/>
      <c r="F23" s="2" t="e">
        <f>#REF!*F22*12/1000</f>
        <v>#REF!</v>
      </c>
      <c r="G23" s="2">
        <f>200136.53608/1.302</f>
        <v>153714.69745007678</v>
      </c>
      <c r="H23" s="2">
        <f>200136.53608/1.302</f>
        <v>153714.69745007678</v>
      </c>
      <c r="I23" s="2"/>
      <c r="J23" s="2"/>
      <c r="K23" s="9"/>
      <c r="L23" s="49" t="e">
        <f>#REF!*L22*12/1000*1.302</f>
        <v>#REF!</v>
      </c>
      <c r="M23" s="49" t="e">
        <f>#REF!*M22*12/1000*1.302</f>
        <v>#REF!</v>
      </c>
      <c r="N23" s="49" t="e">
        <f>#REF!*N22*12/1000*1.302</f>
        <v>#REF!</v>
      </c>
      <c r="O23" s="49" t="e">
        <f>#REF!*O22*12/1000*1.302</f>
        <v>#REF!</v>
      </c>
      <c r="P23" s="50"/>
      <c r="Q23" s="50"/>
      <c r="R23" s="50"/>
      <c r="S23" s="50"/>
      <c r="T23" s="50"/>
    </row>
    <row r="24" spans="9:21" ht="31.5" customHeight="1">
      <c r="I24" s="145"/>
      <c r="J24" s="145"/>
      <c r="L24" s="97"/>
      <c r="M24" s="97"/>
      <c r="N24" s="97"/>
      <c r="O24" s="97"/>
      <c r="P24" s="97"/>
      <c r="Q24" s="146"/>
      <c r="R24" s="146"/>
      <c r="S24" s="146"/>
      <c r="T24" s="146"/>
      <c r="U24" s="43"/>
    </row>
    <row r="25" spans="2:21" ht="85.5" customHeight="1" hidden="1">
      <c r="B25" s="138"/>
      <c r="C25" s="138"/>
      <c r="D25" s="138"/>
      <c r="E25" s="138"/>
      <c r="F25" s="18" t="s">
        <v>55</v>
      </c>
      <c r="G25" s="18"/>
      <c r="H25" s="18"/>
      <c r="I25" s="139" t="s">
        <v>43</v>
      </c>
      <c r="J25" s="139"/>
      <c r="L25" s="130"/>
      <c r="M25" s="130"/>
      <c r="N25" s="51" t="s">
        <v>53</v>
      </c>
      <c r="O25" s="140" t="s">
        <v>50</v>
      </c>
      <c r="P25" s="140"/>
      <c r="Q25" s="141" t="s">
        <v>44</v>
      </c>
      <c r="R25" s="141"/>
      <c r="S25" s="141" t="s">
        <v>51</v>
      </c>
      <c r="T25" s="141"/>
      <c r="U25" s="44" t="s">
        <v>46</v>
      </c>
    </row>
    <row r="26" spans="2:21" ht="22.5" customHeight="1" hidden="1">
      <c r="B26" s="135" t="s">
        <v>54</v>
      </c>
      <c r="C26" s="135"/>
      <c r="D26" s="135"/>
      <c r="E26" s="135"/>
      <c r="F26" s="30">
        <f>F27+F32+F37+F38</f>
        <v>18752.5</v>
      </c>
      <c r="I26" s="136"/>
      <c r="J26" s="137"/>
      <c r="L26" s="130" t="s">
        <v>52</v>
      </c>
      <c r="M26" s="130"/>
      <c r="N26" s="52">
        <f>N27+N33</f>
        <v>708</v>
      </c>
      <c r="O26" s="131">
        <v>16545</v>
      </c>
      <c r="P26" s="131"/>
      <c r="Q26" s="131">
        <f>Q27+Q33</f>
        <v>15128</v>
      </c>
      <c r="R26" s="131"/>
      <c r="S26" s="131">
        <f>S27+S33</f>
        <v>15152</v>
      </c>
      <c r="T26" s="131"/>
      <c r="U26" s="45">
        <f>U27+U33</f>
        <v>15128</v>
      </c>
    </row>
    <row r="27" spans="2:21" ht="15.75" customHeight="1" hidden="1">
      <c r="B27" s="126" t="s">
        <v>13</v>
      </c>
      <c r="C27" s="126"/>
      <c r="D27" s="126"/>
      <c r="E27" s="126"/>
      <c r="F27" s="23">
        <f>F29+F30+F28</f>
        <v>157</v>
      </c>
      <c r="I27" s="128"/>
      <c r="J27" s="129"/>
      <c r="L27" s="130" t="s">
        <v>31</v>
      </c>
      <c r="M27" s="130"/>
      <c r="N27" s="53">
        <f>N28+N29+N30+N31</f>
        <v>334.2</v>
      </c>
      <c r="O27" s="131" t="s">
        <v>60</v>
      </c>
      <c r="P27" s="131"/>
      <c r="Q27" s="131">
        <f>Q28+Q29+Q30+Q31++Q32</f>
        <v>6574</v>
      </c>
      <c r="R27" s="131"/>
      <c r="S27" s="131">
        <f>S28+S29+S30+S31+S32</f>
        <v>6807.799999999999</v>
      </c>
      <c r="T27" s="131"/>
      <c r="U27" s="45">
        <f>U28+U29+U30+U31+U32</f>
        <v>6850.8</v>
      </c>
    </row>
    <row r="28" spans="2:21" ht="15.75" customHeight="1" hidden="1">
      <c r="B28" s="127" t="s">
        <v>19</v>
      </c>
      <c r="C28" s="127"/>
      <c r="D28" s="127"/>
      <c r="E28" s="127"/>
      <c r="F28" s="25">
        <v>1</v>
      </c>
      <c r="I28" s="128"/>
      <c r="J28" s="129"/>
      <c r="L28" s="97" t="s">
        <v>24</v>
      </c>
      <c r="M28" s="97"/>
      <c r="N28" s="48">
        <v>177.9</v>
      </c>
      <c r="O28" s="113" t="s">
        <v>61</v>
      </c>
      <c r="P28" s="113"/>
      <c r="Q28" s="113">
        <v>4147</v>
      </c>
      <c r="R28" s="113"/>
      <c r="S28" s="113">
        <v>4164</v>
      </c>
      <c r="T28" s="113"/>
      <c r="U28" s="46">
        <v>4140</v>
      </c>
    </row>
    <row r="29" spans="2:21" ht="15.75" customHeight="1" hidden="1">
      <c r="B29" s="127" t="s">
        <v>12</v>
      </c>
      <c r="C29" s="127"/>
      <c r="D29" s="127"/>
      <c r="E29" s="127"/>
      <c r="F29" s="24">
        <v>142</v>
      </c>
      <c r="I29" s="128"/>
      <c r="J29" s="129"/>
      <c r="L29" s="97" t="s">
        <v>10</v>
      </c>
      <c r="M29" s="97"/>
      <c r="N29" s="48">
        <v>27</v>
      </c>
      <c r="O29" s="113" t="s">
        <v>62</v>
      </c>
      <c r="P29" s="113"/>
      <c r="Q29" s="113">
        <v>78</v>
      </c>
      <c r="R29" s="113"/>
      <c r="S29" s="113">
        <v>97.4</v>
      </c>
      <c r="T29" s="113"/>
      <c r="U29" s="40">
        <v>108.7</v>
      </c>
    </row>
    <row r="30" spans="2:21" ht="19.5" customHeight="1" hidden="1">
      <c r="B30" s="127" t="s">
        <v>17</v>
      </c>
      <c r="C30" s="127"/>
      <c r="D30" s="127"/>
      <c r="E30" s="127"/>
      <c r="F30" s="24">
        <v>14</v>
      </c>
      <c r="I30" s="128"/>
      <c r="J30" s="129"/>
      <c r="L30" s="97" t="s">
        <v>29</v>
      </c>
      <c r="M30" s="97"/>
      <c r="N30" s="48">
        <v>78.4</v>
      </c>
      <c r="O30" s="113" t="s">
        <v>63</v>
      </c>
      <c r="P30" s="113"/>
      <c r="Q30" s="113">
        <v>754</v>
      </c>
      <c r="R30" s="113"/>
      <c r="S30" s="113">
        <v>946</v>
      </c>
      <c r="T30" s="113"/>
      <c r="U30" s="40">
        <v>918</v>
      </c>
    </row>
    <row r="31" spans="2:21" ht="16.5" customHeight="1" hidden="1">
      <c r="B31" s="132"/>
      <c r="C31" s="133"/>
      <c r="D31" s="133"/>
      <c r="E31" s="134"/>
      <c r="F31" s="24"/>
      <c r="I31" s="128"/>
      <c r="J31" s="129"/>
      <c r="L31" s="97" t="s">
        <v>30</v>
      </c>
      <c r="M31" s="97"/>
      <c r="N31" s="48">
        <v>50.9</v>
      </c>
      <c r="O31" s="113" t="s">
        <v>64</v>
      </c>
      <c r="P31" s="113"/>
      <c r="Q31" s="113">
        <v>946</v>
      </c>
      <c r="R31" s="113"/>
      <c r="S31" s="113">
        <v>920.4</v>
      </c>
      <c r="T31" s="113"/>
      <c r="U31" s="40">
        <v>934.1</v>
      </c>
    </row>
    <row r="32" spans="2:21" ht="45.75" customHeight="1" hidden="1">
      <c r="B32" s="126" t="s">
        <v>14</v>
      </c>
      <c r="C32" s="126"/>
      <c r="D32" s="126"/>
      <c r="E32" s="126"/>
      <c r="F32" s="21">
        <f>F33+F34+F35</f>
        <v>2050.5</v>
      </c>
      <c r="I32" s="108"/>
      <c r="J32" s="108"/>
      <c r="L32" s="97" t="s">
        <v>45</v>
      </c>
      <c r="M32" s="97"/>
      <c r="N32" s="48"/>
      <c r="O32" s="113" t="s">
        <v>65</v>
      </c>
      <c r="P32" s="113"/>
      <c r="Q32" s="113">
        <v>649</v>
      </c>
      <c r="R32" s="113"/>
      <c r="S32" s="113">
        <v>680</v>
      </c>
      <c r="T32" s="113"/>
      <c r="U32" s="40">
        <v>750</v>
      </c>
    </row>
    <row r="33" spans="2:21" ht="17.25" customHeight="1" hidden="1">
      <c r="B33" s="127" t="s">
        <v>15</v>
      </c>
      <c r="C33" s="127"/>
      <c r="D33" s="127"/>
      <c r="E33" s="127"/>
      <c r="F33" s="22">
        <v>1766</v>
      </c>
      <c r="I33" s="128"/>
      <c r="J33" s="129"/>
      <c r="L33" s="130" t="s">
        <v>32</v>
      </c>
      <c r="M33" s="130"/>
      <c r="N33" s="53">
        <v>373.8</v>
      </c>
      <c r="O33" s="131" t="s">
        <v>66</v>
      </c>
      <c r="P33" s="131"/>
      <c r="Q33" s="131">
        <v>8554</v>
      </c>
      <c r="R33" s="131"/>
      <c r="S33" s="131">
        <v>8344.2</v>
      </c>
      <c r="T33" s="131"/>
      <c r="U33" s="47">
        <v>8277.2</v>
      </c>
    </row>
    <row r="34" spans="2:21" ht="18" customHeight="1" hidden="1">
      <c r="B34" s="127" t="s">
        <v>16</v>
      </c>
      <c r="C34" s="127"/>
      <c r="D34" s="127"/>
      <c r="E34" s="127"/>
      <c r="F34" s="22">
        <v>135.5</v>
      </c>
      <c r="I34" s="128"/>
      <c r="J34" s="129"/>
      <c r="L34" s="98" t="s">
        <v>40</v>
      </c>
      <c r="M34" s="98"/>
      <c r="N34" s="98"/>
      <c r="O34" s="98"/>
      <c r="P34" s="98"/>
      <c r="Q34" s="98"/>
      <c r="R34" s="98"/>
      <c r="S34" s="98"/>
      <c r="T34" s="98"/>
      <c r="U34" s="48"/>
    </row>
    <row r="35" spans="2:21" ht="20.25" customHeight="1" hidden="1">
      <c r="B35" s="127" t="s">
        <v>18</v>
      </c>
      <c r="C35" s="127"/>
      <c r="D35" s="127"/>
      <c r="E35" s="127"/>
      <c r="F35" s="22">
        <f>69+80</f>
        <v>149</v>
      </c>
      <c r="I35" s="128"/>
      <c r="J35" s="129"/>
      <c r="L35" s="99" t="s">
        <v>26</v>
      </c>
      <c r="M35" s="99"/>
      <c r="N35" s="99"/>
      <c r="O35" s="99"/>
      <c r="P35" s="99"/>
      <c r="Q35" s="99"/>
      <c r="R35" s="99"/>
      <c r="S35" s="99"/>
      <c r="T35" s="99"/>
      <c r="U35" s="48"/>
    </row>
    <row r="36" spans="2:21" ht="18.75" customHeight="1" hidden="1">
      <c r="B36" s="121" t="s">
        <v>42</v>
      </c>
      <c r="C36" s="122"/>
      <c r="D36" s="122"/>
      <c r="E36" s="123"/>
      <c r="F36" s="27">
        <f>F37+F38</f>
        <v>16545</v>
      </c>
      <c r="I36" s="124">
        <f>I37+I38</f>
        <v>15128</v>
      </c>
      <c r="J36" s="124"/>
      <c r="L36" s="54"/>
      <c r="M36" s="54"/>
      <c r="N36" s="54"/>
      <c r="O36" s="54"/>
      <c r="P36" s="54"/>
      <c r="Q36" s="54"/>
      <c r="R36" s="54"/>
      <c r="S36" s="54"/>
      <c r="T36" s="54"/>
      <c r="U36" s="48"/>
    </row>
    <row r="37" spans="2:21" ht="33" customHeight="1" hidden="1">
      <c r="B37" s="125" t="s">
        <v>41</v>
      </c>
      <c r="C37" s="125"/>
      <c r="D37" s="125"/>
      <c r="E37" s="125"/>
      <c r="F37" s="34">
        <v>8480</v>
      </c>
      <c r="I37" s="108">
        <v>7981</v>
      </c>
      <c r="J37" s="108"/>
      <c r="L37" s="99" t="s">
        <v>27</v>
      </c>
      <c r="M37" s="99"/>
      <c r="N37" s="99"/>
      <c r="O37" s="99"/>
      <c r="P37" s="99"/>
      <c r="Q37" s="99"/>
      <c r="R37" s="99"/>
      <c r="S37" s="99"/>
      <c r="T37" s="99"/>
      <c r="U37" s="48"/>
    </row>
    <row r="38" spans="2:21" ht="32.25" customHeight="1" hidden="1">
      <c r="B38" s="126" t="s">
        <v>71</v>
      </c>
      <c r="C38" s="126"/>
      <c r="D38" s="126"/>
      <c r="E38" s="126"/>
      <c r="F38" s="34">
        <v>8065</v>
      </c>
      <c r="I38" s="108">
        <v>7147</v>
      </c>
      <c r="J38" s="108"/>
      <c r="L38" s="99" t="s">
        <v>28</v>
      </c>
      <c r="M38" s="99"/>
      <c r="N38" s="99"/>
      <c r="O38" s="99"/>
      <c r="P38" s="99"/>
      <c r="Q38" s="99"/>
      <c r="R38" s="99"/>
      <c r="S38" s="99"/>
      <c r="T38" s="99"/>
      <c r="U38" s="48"/>
    </row>
    <row r="39" spans="2:21" ht="15.75" hidden="1">
      <c r="B39" s="6"/>
      <c r="C39" s="7"/>
      <c r="D39" s="7"/>
      <c r="E39" s="7"/>
      <c r="L39" s="48"/>
      <c r="M39" s="48"/>
      <c r="N39" s="48"/>
      <c r="O39" s="48"/>
      <c r="P39" s="48"/>
      <c r="Q39" s="48"/>
      <c r="R39" s="48"/>
      <c r="S39" s="48"/>
      <c r="T39" s="48"/>
      <c r="U39" s="48"/>
    </row>
    <row r="40" spans="2:21" ht="15.75" hidden="1">
      <c r="B40" s="6"/>
      <c r="C40" s="7"/>
      <c r="D40" s="7"/>
      <c r="E40" s="7"/>
      <c r="I40" s="116"/>
      <c r="J40" s="116"/>
      <c r="L40" s="48"/>
      <c r="M40" s="48"/>
      <c r="N40" s="48"/>
      <c r="O40" s="48"/>
      <c r="P40" s="48"/>
      <c r="Q40" s="48"/>
      <c r="R40" s="48"/>
      <c r="S40" s="48"/>
      <c r="T40" s="48"/>
      <c r="U40" s="48"/>
    </row>
    <row r="41" spans="2:21" ht="30.75" customHeight="1" hidden="1">
      <c r="B41" s="85" t="s">
        <v>58</v>
      </c>
      <c r="C41" s="28"/>
      <c r="D41" s="28"/>
      <c r="E41" s="117" t="s">
        <v>68</v>
      </c>
      <c r="F41" s="119" t="s">
        <v>56</v>
      </c>
      <c r="G41" s="119"/>
      <c r="H41" s="119"/>
      <c r="I41" s="119"/>
      <c r="J41" s="119"/>
      <c r="L41" s="120" t="s">
        <v>24</v>
      </c>
      <c r="M41" s="120"/>
      <c r="N41" s="48"/>
      <c r="O41" s="48"/>
      <c r="P41" s="48"/>
      <c r="Q41" s="48"/>
      <c r="R41" s="48"/>
      <c r="S41" s="48"/>
      <c r="T41" s="48"/>
      <c r="U41" s="48"/>
    </row>
    <row r="42" spans="2:21" ht="45.75" customHeight="1" hidden="1">
      <c r="B42" s="86"/>
      <c r="C42" s="28"/>
      <c r="D42" s="28"/>
      <c r="E42" s="118"/>
      <c r="F42" s="35" t="s">
        <v>57</v>
      </c>
      <c r="G42" s="34"/>
      <c r="H42" s="34"/>
      <c r="I42" s="108" t="s">
        <v>69</v>
      </c>
      <c r="J42" s="108"/>
      <c r="L42" s="55" t="s">
        <v>57</v>
      </c>
      <c r="M42" s="40" t="s">
        <v>70</v>
      </c>
      <c r="N42" s="48"/>
      <c r="O42" s="113"/>
      <c r="P42" s="113"/>
      <c r="Q42" s="48"/>
      <c r="R42" s="48"/>
      <c r="S42" s="48"/>
      <c r="T42" s="48"/>
      <c r="U42" s="48"/>
    </row>
    <row r="43" spans="2:21" ht="15.75" hidden="1">
      <c r="B43" s="31" t="s">
        <v>59</v>
      </c>
      <c r="C43" s="32"/>
      <c r="D43" s="32"/>
      <c r="E43" s="32" t="s">
        <v>49</v>
      </c>
      <c r="F43" s="42">
        <v>13737</v>
      </c>
      <c r="G43" s="33">
        <f>(G44+G45)/2</f>
        <v>0</v>
      </c>
      <c r="H43" s="33">
        <f>(H44+H45)/2</f>
        <v>0</v>
      </c>
      <c r="I43" s="114">
        <v>15672</v>
      </c>
      <c r="J43" s="114"/>
      <c r="L43" s="56">
        <v>14171</v>
      </c>
      <c r="M43" s="55">
        <v>16499</v>
      </c>
      <c r="N43" s="48"/>
      <c r="O43" s="48"/>
      <c r="P43" s="48"/>
      <c r="Q43" s="48"/>
      <c r="R43" s="48"/>
      <c r="S43" s="48"/>
      <c r="T43" s="48"/>
      <c r="U43" s="48"/>
    </row>
    <row r="44" spans="2:21" ht="15.75" hidden="1">
      <c r="B44" s="29" t="s">
        <v>47</v>
      </c>
      <c r="C44" s="36"/>
      <c r="D44" s="36"/>
      <c r="E44" s="34">
        <v>17113.9</v>
      </c>
      <c r="F44" s="41">
        <f>70178/381.5/12*1000</f>
        <v>15329.40148536479</v>
      </c>
      <c r="G44" s="34"/>
      <c r="H44" s="34"/>
      <c r="I44" s="115">
        <v>17148</v>
      </c>
      <c r="J44" s="115"/>
      <c r="L44" s="56">
        <v>15350</v>
      </c>
      <c r="M44" s="56">
        <v>18555</v>
      </c>
      <c r="N44" s="48"/>
      <c r="O44" s="48"/>
      <c r="P44" s="48"/>
      <c r="Q44" s="48"/>
      <c r="R44" s="48"/>
      <c r="S44" s="48"/>
      <c r="T44" s="48"/>
      <c r="U44" s="48"/>
    </row>
    <row r="45" spans="2:21" ht="15.75" hidden="1">
      <c r="B45" s="29" t="s">
        <v>48</v>
      </c>
      <c r="C45" s="36"/>
      <c r="D45" s="36"/>
      <c r="E45" s="34">
        <v>16628.6</v>
      </c>
      <c r="F45" s="41">
        <f>191100.9/1126.85/12*1000</f>
        <v>14132.38230465457</v>
      </c>
      <c r="G45" s="34"/>
      <c r="H45" s="34"/>
      <c r="I45" s="115">
        <v>15157</v>
      </c>
      <c r="J45" s="115"/>
      <c r="L45" s="56">
        <v>13927</v>
      </c>
      <c r="M45" s="56">
        <v>14443</v>
      </c>
      <c r="N45" s="48"/>
      <c r="O45" s="48"/>
      <c r="P45" s="48"/>
      <c r="Q45" s="48"/>
      <c r="R45" s="48"/>
      <c r="S45" s="48"/>
      <c r="T45" s="48"/>
      <c r="U45" s="48"/>
    </row>
    <row r="46" spans="12:21" ht="15.75">
      <c r="L46" s="48"/>
      <c r="M46" s="48"/>
      <c r="N46" s="48"/>
      <c r="O46" s="48"/>
      <c r="P46" s="48"/>
      <c r="Q46" s="48"/>
      <c r="R46" s="48"/>
      <c r="S46" s="48"/>
      <c r="T46" s="48"/>
      <c r="U46" s="48"/>
    </row>
  </sheetData>
  <sheetProtection/>
  <mergeCells count="102">
    <mergeCell ref="L4:L5"/>
    <mergeCell ref="M4:M5"/>
    <mergeCell ref="A6:B6"/>
    <mergeCell ref="A7:T7"/>
    <mergeCell ref="P4:P5"/>
    <mergeCell ref="Q4:T4"/>
    <mergeCell ref="A1:S1"/>
    <mergeCell ref="A3:B5"/>
    <mergeCell ref="C3:K3"/>
    <mergeCell ref="L3:T3"/>
    <mergeCell ref="E4:E5"/>
    <mergeCell ref="F4:F5"/>
    <mergeCell ref="I4:I5"/>
    <mergeCell ref="J4:K4"/>
    <mergeCell ref="N4:N5"/>
    <mergeCell ref="O4:O5"/>
    <mergeCell ref="A10:T10"/>
    <mergeCell ref="A13:T13"/>
    <mergeCell ref="A16:T16"/>
    <mergeCell ref="A21:T21"/>
    <mergeCell ref="I24:J24"/>
    <mergeCell ref="L24:P24"/>
    <mergeCell ref="Q24:R24"/>
    <mergeCell ref="S24:T24"/>
    <mergeCell ref="B25:E25"/>
    <mergeCell ref="I25:J25"/>
    <mergeCell ref="L25:M25"/>
    <mergeCell ref="O25:P25"/>
    <mergeCell ref="Q25:R25"/>
    <mergeCell ref="S25:T25"/>
    <mergeCell ref="B26:E26"/>
    <mergeCell ref="I26:J26"/>
    <mergeCell ref="L26:M26"/>
    <mergeCell ref="O26:P26"/>
    <mergeCell ref="Q26:R26"/>
    <mergeCell ref="S26:T26"/>
    <mergeCell ref="Q29:R29"/>
    <mergeCell ref="S29:T29"/>
    <mergeCell ref="Q28:R28"/>
    <mergeCell ref="S28:T28"/>
    <mergeCell ref="Q27:R27"/>
    <mergeCell ref="S27:T27"/>
    <mergeCell ref="B28:E28"/>
    <mergeCell ref="I28:J28"/>
    <mergeCell ref="L28:M28"/>
    <mergeCell ref="O28:P28"/>
    <mergeCell ref="L27:M27"/>
    <mergeCell ref="O27:P27"/>
    <mergeCell ref="B27:E27"/>
    <mergeCell ref="I27:J27"/>
    <mergeCell ref="B31:E31"/>
    <mergeCell ref="I31:J31"/>
    <mergeCell ref="B29:E29"/>
    <mergeCell ref="I29:J29"/>
    <mergeCell ref="L29:M29"/>
    <mergeCell ref="O29:P29"/>
    <mergeCell ref="B30:E30"/>
    <mergeCell ref="I30:J30"/>
    <mergeCell ref="L30:M30"/>
    <mergeCell ref="O30:P30"/>
    <mergeCell ref="Q30:R30"/>
    <mergeCell ref="S30:T30"/>
    <mergeCell ref="L31:M31"/>
    <mergeCell ref="O31:P31"/>
    <mergeCell ref="Q33:R33"/>
    <mergeCell ref="S33:T33"/>
    <mergeCell ref="Q32:R32"/>
    <mergeCell ref="S32:T32"/>
    <mergeCell ref="Q31:R31"/>
    <mergeCell ref="S31:T31"/>
    <mergeCell ref="B33:E33"/>
    <mergeCell ref="I33:J33"/>
    <mergeCell ref="L33:M33"/>
    <mergeCell ref="O33:P33"/>
    <mergeCell ref="B32:E32"/>
    <mergeCell ref="I32:J32"/>
    <mergeCell ref="L32:M32"/>
    <mergeCell ref="O32:P32"/>
    <mergeCell ref="B34:E34"/>
    <mergeCell ref="I34:J34"/>
    <mergeCell ref="L34:T34"/>
    <mergeCell ref="B35:E35"/>
    <mergeCell ref="I35:J35"/>
    <mergeCell ref="L35:T35"/>
    <mergeCell ref="B36:E36"/>
    <mergeCell ref="I36:J36"/>
    <mergeCell ref="B37:E37"/>
    <mergeCell ref="I37:J37"/>
    <mergeCell ref="L37:T37"/>
    <mergeCell ref="B38:E38"/>
    <mergeCell ref="I38:J38"/>
    <mergeCell ref="L38:T38"/>
    <mergeCell ref="O42:P42"/>
    <mergeCell ref="I43:J43"/>
    <mergeCell ref="I44:J44"/>
    <mergeCell ref="I45:J45"/>
    <mergeCell ref="I40:J40"/>
    <mergeCell ref="B41:B42"/>
    <mergeCell ref="E41:E42"/>
    <mergeCell ref="F41:J41"/>
    <mergeCell ref="L41:M41"/>
    <mergeCell ref="I42:J42"/>
  </mergeCells>
  <printOptions/>
  <pageMargins left="1.062992125984252" right="0.2362204724409449" top="0.3937007874015748" bottom="0" header="0.7874015748031497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D8"/>
  <sheetViews>
    <sheetView tabSelected="1" view="pageBreakPreview" zoomScaleSheetLayoutView="100" zoomScalePageLayoutView="0" workbookViewId="0" topLeftCell="A1">
      <selection activeCell="C6" sqref="C6"/>
    </sheetView>
  </sheetViews>
  <sheetFormatPr defaultColWidth="9.140625" defaultRowHeight="15"/>
  <cols>
    <col min="1" max="1" width="4.8515625" style="5" customWidth="1"/>
    <col min="2" max="2" width="33.7109375" style="4" customWidth="1"/>
    <col min="3" max="3" width="24.00390625" style="5" customWidth="1"/>
    <col min="4" max="4" width="26.7109375" style="5" customWidth="1"/>
    <col min="5" max="5" width="9.7109375" style="5" customWidth="1"/>
    <col min="6" max="16384" width="9.140625" style="5" customWidth="1"/>
  </cols>
  <sheetData>
    <row r="1" spans="1:4" ht="86.25" customHeight="1">
      <c r="A1" s="120" t="s">
        <v>96</v>
      </c>
      <c r="B1" s="120"/>
      <c r="C1" s="120"/>
      <c r="D1" s="120"/>
    </row>
    <row r="2" spans="1:4" ht="25.5" customHeight="1">
      <c r="A2" s="101" t="s">
        <v>95</v>
      </c>
      <c r="B2" s="101"/>
      <c r="C2" s="101"/>
      <c r="D2" s="101"/>
    </row>
    <row r="3" spans="1:4" ht="16.5" customHeight="1">
      <c r="A3" s="37"/>
      <c r="B3" s="37"/>
      <c r="C3" s="37"/>
      <c r="D3" s="37"/>
    </row>
    <row r="4" spans="1:4" ht="15.75" customHeight="1">
      <c r="A4" s="151" t="s">
        <v>92</v>
      </c>
      <c r="B4" s="152"/>
      <c r="C4" s="148" t="s">
        <v>101</v>
      </c>
      <c r="D4" s="148"/>
    </row>
    <row r="5" spans="1:4" ht="149.25" customHeight="1">
      <c r="A5" s="153"/>
      <c r="B5" s="154"/>
      <c r="C5" s="34" t="s">
        <v>97</v>
      </c>
      <c r="D5" s="34" t="s">
        <v>98</v>
      </c>
    </row>
    <row r="6" spans="1:4" s="1" customFormat="1" ht="33.75" customHeight="1">
      <c r="A6" s="112" t="s">
        <v>100</v>
      </c>
      <c r="B6" s="112"/>
      <c r="C6" s="38">
        <v>31853.2</v>
      </c>
      <c r="D6" s="16"/>
    </row>
    <row r="7" spans="1:4" ht="18.75" customHeight="1">
      <c r="A7" s="90" t="s">
        <v>87</v>
      </c>
      <c r="B7" s="90"/>
      <c r="C7" s="90"/>
      <c r="D7" s="90"/>
    </row>
    <row r="8" spans="1:4" ht="66" customHeight="1">
      <c r="A8" s="88" t="s">
        <v>99</v>
      </c>
      <c r="B8" s="88"/>
      <c r="C8" s="19">
        <v>13693.48</v>
      </c>
      <c r="D8" s="20">
        <f>ROUND(C8/31853.2*100,1)</f>
        <v>43</v>
      </c>
    </row>
  </sheetData>
  <sheetProtection/>
  <mergeCells count="7">
    <mergeCell ref="A8:B8"/>
    <mergeCell ref="A6:B6"/>
    <mergeCell ref="A7:D7"/>
    <mergeCell ref="A1:D1"/>
    <mergeCell ref="A4:B5"/>
    <mergeCell ref="C4:D4"/>
    <mergeCell ref="A2:D2"/>
  </mergeCells>
  <printOptions/>
  <pageMargins left="0.6692913385826772" right="0.2362204724409449" top="0.3937007874015748" bottom="0" header="0.7874015748031497" footer="0.31496062992125984"/>
  <pageSetup horizontalDpi="600" verticalDpi="600" orientation="portrait" paperSize="9" r:id="rId1"/>
  <headerFoot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2014-09-02T00:41:42Z</cp:lastPrinted>
  <dcterms:created xsi:type="dcterms:W3CDTF">2006-09-28T05:33:49Z</dcterms:created>
  <dcterms:modified xsi:type="dcterms:W3CDTF">2014-10-28T03:15:29Z</dcterms:modified>
  <cp:category/>
  <cp:version/>
  <cp:contentType/>
  <cp:contentStatus/>
</cp:coreProperties>
</file>